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mail-my.sharepoint.com/personal/ftonelli_dundee_ac_uk/Documents/VPS35 RILPL1 TMEM55B paper/VPS35 MEFs siRNA/"/>
    </mc:Choice>
  </mc:AlternateContent>
  <xr:revisionPtr revIDLastSave="77" documentId="8_{98ADD105-8C51-604F-AA14-67AE80D52546}" xr6:coauthVersionLast="47" xr6:coauthVersionMax="47" xr10:uidLastSave="{D1802CA5-3BA5-0A46-B2DA-FBD3C0F07A23}"/>
  <bookViews>
    <workbookView xWindow="1500" yWindow="460" windowWidth="33380" windowHeight="15880" xr2:uid="{A02A2C89-9102-B84B-B7A6-274329D1861C}"/>
  </bookViews>
  <sheets>
    <sheet name="pT73 Rab10" sheetId="1" r:id="rId1"/>
    <sheet name="pS105 Rab12" sheetId="2" r:id="rId2"/>
    <sheet name="RILPL1" sheetId="6" r:id="rId3"/>
    <sheet name="Sheet8" sheetId="8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" i="6" l="1"/>
  <c r="AH6" i="6"/>
  <c r="AH7" i="6"/>
  <c r="AH8" i="6"/>
  <c r="AH9" i="6"/>
  <c r="AH10" i="6"/>
  <c r="AH11" i="6"/>
  <c r="AH4" i="6"/>
  <c r="AD5" i="6"/>
  <c r="AD6" i="6"/>
  <c r="AD7" i="6"/>
  <c r="AD8" i="6"/>
  <c r="AD9" i="6"/>
  <c r="AD10" i="6"/>
  <c r="AD11" i="6"/>
  <c r="AD4" i="6"/>
  <c r="W19" i="6"/>
  <c r="W20" i="6"/>
  <c r="W21" i="6"/>
  <c r="W22" i="6"/>
  <c r="W23" i="6"/>
  <c r="W24" i="6"/>
  <c r="W25" i="6"/>
  <c r="W18" i="6"/>
  <c r="V19" i="6"/>
  <c r="V20" i="6"/>
  <c r="V21" i="6"/>
  <c r="V22" i="6"/>
  <c r="V23" i="6"/>
  <c r="V24" i="6"/>
  <c r="V25" i="6"/>
  <c r="V18" i="6"/>
  <c r="W5" i="6"/>
  <c r="W6" i="6"/>
  <c r="W7" i="6"/>
  <c r="W8" i="6"/>
  <c r="W9" i="6"/>
  <c r="W10" i="6"/>
  <c r="W11" i="6"/>
  <c r="W4" i="6"/>
  <c r="V5" i="6"/>
  <c r="V6" i="6"/>
  <c r="V7" i="6"/>
  <c r="V8" i="6"/>
  <c r="V9" i="6"/>
  <c r="V10" i="6"/>
  <c r="V11" i="6"/>
  <c r="V4" i="6"/>
  <c r="T19" i="6"/>
  <c r="T20" i="6"/>
  <c r="T21" i="6"/>
  <c r="T22" i="6"/>
  <c r="T23" i="6"/>
  <c r="T24" i="6"/>
  <c r="T25" i="6"/>
  <c r="T18" i="6"/>
  <c r="S19" i="6"/>
  <c r="S20" i="6"/>
  <c r="S21" i="6"/>
  <c r="S22" i="6"/>
  <c r="S23" i="6"/>
  <c r="S24" i="6"/>
  <c r="S25" i="6"/>
  <c r="S18" i="6"/>
  <c r="T5" i="6"/>
  <c r="T6" i="6"/>
  <c r="T7" i="6"/>
  <c r="T8" i="6"/>
  <c r="T9" i="6"/>
  <c r="T10" i="6"/>
  <c r="T11" i="6"/>
  <c r="T4" i="6"/>
  <c r="S5" i="6"/>
  <c r="S6" i="6"/>
  <c r="S7" i="6"/>
  <c r="S8" i="6"/>
  <c r="S9" i="6"/>
  <c r="S10" i="6"/>
  <c r="S11" i="6"/>
  <c r="S4" i="6"/>
  <c r="O5" i="2"/>
  <c r="O6" i="2"/>
  <c r="O7" i="2"/>
  <c r="O8" i="2"/>
  <c r="O9" i="2"/>
  <c r="O10" i="2"/>
  <c r="O11" i="2"/>
  <c r="O4" i="2"/>
  <c r="N5" i="2"/>
  <c r="N6" i="2"/>
  <c r="N7" i="2"/>
  <c r="N8" i="2"/>
  <c r="N9" i="2"/>
  <c r="N10" i="2"/>
  <c r="N11" i="2"/>
  <c r="N4" i="2"/>
  <c r="O5" i="1"/>
  <c r="O6" i="1"/>
  <c r="O7" i="1"/>
  <c r="O8" i="1"/>
  <c r="O9" i="1"/>
  <c r="O10" i="1"/>
  <c r="O11" i="1"/>
  <c r="O4" i="1"/>
  <c r="N5" i="1"/>
  <c r="N6" i="1"/>
  <c r="N7" i="1"/>
  <c r="N8" i="1"/>
  <c r="N9" i="1"/>
  <c r="N10" i="1"/>
  <c r="N11" i="1"/>
  <c r="N4" i="1"/>
</calcChain>
</file>

<file path=xl/sharedStrings.xml><?xml version="1.0" encoding="utf-8"?>
<sst xmlns="http://schemas.openxmlformats.org/spreadsheetml/2006/main" count="226" uniqueCount="29">
  <si>
    <t>Image Name</t>
  </si>
  <si>
    <t>Channel</t>
  </si>
  <si>
    <t>Name</t>
  </si>
  <si>
    <t>Signal</t>
  </si>
  <si>
    <t>RILPL1</t>
  </si>
  <si>
    <t>Actin</t>
  </si>
  <si>
    <t>Tubulin</t>
  </si>
  <si>
    <t>siRNA</t>
  </si>
  <si>
    <t>Mli-2</t>
  </si>
  <si>
    <t>scramble</t>
  </si>
  <si>
    <t>-</t>
  </si>
  <si>
    <t>+</t>
  </si>
  <si>
    <t>D620N</t>
  </si>
  <si>
    <t>Gel 1</t>
  </si>
  <si>
    <t>Gel 2</t>
  </si>
  <si>
    <t>MEF Genotype</t>
  </si>
  <si>
    <t>RILPL1/actin</t>
  </si>
  <si>
    <t>RILPL1/tubulin</t>
  </si>
  <si>
    <t>Norm vs ctrl</t>
  </si>
  <si>
    <t>Average</t>
  </si>
  <si>
    <t>P-Rab10</t>
  </si>
  <si>
    <t>T-Rab10</t>
  </si>
  <si>
    <t>P/T</t>
  </si>
  <si>
    <t>pT73 Rab10/total Rab10</t>
  </si>
  <si>
    <t>P-Rab12</t>
  </si>
  <si>
    <t>T-Rab12</t>
  </si>
  <si>
    <t>pS105 Rab12/total Rab12</t>
  </si>
  <si>
    <t>TMEM55A+55B</t>
  </si>
  <si>
    <t>0017556_02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</si>
</sst>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1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5973E-C5BD-2A4E-92D4-9B0E71BD2C95}">
  <dimension ref="A2:T11"/>
  <sheetViews>
    <sheetView tabSelected="1" topLeftCell="D1" workbookViewId="0">
      <selection activeCell="M22" sqref="M22"/>
    </sheetView>
  </sheetViews>
  <sheetFormatPr baseColWidth="10" defaultRowHeight="16" x14ac:dyDescent="0.2"/>
  <cols>
    <col min="2" max="2" width="15.83203125" customWidth="1"/>
    <col min="14" max="14" width="12" customWidth="1"/>
  </cols>
  <sheetData>
    <row r="2" spans="1:20" x14ac:dyDescent="0.2">
      <c r="G2" t="s">
        <v>20</v>
      </c>
      <c r="L2" t="s">
        <v>21</v>
      </c>
      <c r="N2" t="s">
        <v>22</v>
      </c>
      <c r="O2" t="s">
        <v>18</v>
      </c>
      <c r="T2" s="3" t="s">
        <v>23</v>
      </c>
    </row>
    <row r="3" spans="1:20" x14ac:dyDescent="0.2">
      <c r="A3" t="s">
        <v>15</v>
      </c>
      <c r="B3" t="s">
        <v>7</v>
      </c>
      <c r="C3" t="s">
        <v>8</v>
      </c>
      <c r="D3" t="s">
        <v>0</v>
      </c>
      <c r="E3" t="s">
        <v>1</v>
      </c>
      <c r="F3" t="s">
        <v>2</v>
      </c>
      <c r="G3" t="s">
        <v>3</v>
      </c>
      <c r="Q3" s="2" t="s">
        <v>15</v>
      </c>
      <c r="R3" s="2" t="s">
        <v>7</v>
      </c>
      <c r="S3" s="2" t="s">
        <v>8</v>
      </c>
    </row>
    <row r="4" spans="1:20" x14ac:dyDescent="0.2">
      <c r="A4" t="s">
        <v>12</v>
      </c>
      <c r="B4" t="s">
        <v>9</v>
      </c>
      <c r="C4" t="s">
        <v>10</v>
      </c>
      <c r="D4" t="s">
        <v>28</v>
      </c>
      <c r="E4">
        <v>800</v>
      </c>
      <c r="F4">
        <v>121</v>
      </c>
      <c r="G4">
        <v>3150</v>
      </c>
      <c r="I4" t="s">
        <v>28</v>
      </c>
      <c r="J4">
        <v>700</v>
      </c>
      <c r="K4">
        <v>129</v>
      </c>
      <c r="L4">
        <v>497</v>
      </c>
      <c r="N4">
        <f>G4/L4</f>
        <v>6.3380281690140849</v>
      </c>
      <c r="O4">
        <f>N4/6.338028169</f>
        <v>1.0000000000022222</v>
      </c>
      <c r="Q4" s="2" t="s">
        <v>12</v>
      </c>
      <c r="R4" s="2" t="s">
        <v>9</v>
      </c>
      <c r="S4" s="2" t="s">
        <v>10</v>
      </c>
      <c r="T4" s="2">
        <v>1.0000000000022222</v>
      </c>
    </row>
    <row r="5" spans="1:20" x14ac:dyDescent="0.2">
      <c r="C5" t="s">
        <v>10</v>
      </c>
      <c r="D5" t="s">
        <v>28</v>
      </c>
      <c r="E5">
        <v>800</v>
      </c>
      <c r="F5">
        <v>122</v>
      </c>
      <c r="G5">
        <v>3750</v>
      </c>
      <c r="I5" t="s">
        <v>28</v>
      </c>
      <c r="J5">
        <v>700</v>
      </c>
      <c r="K5">
        <v>130</v>
      </c>
      <c r="L5">
        <v>610</v>
      </c>
      <c r="N5">
        <f t="shared" ref="N5:N11" si="0">G5/L5</f>
        <v>6.1475409836065573</v>
      </c>
      <c r="O5">
        <f t="shared" ref="O5:O11" si="1">N5/6.338028169</f>
        <v>0.96994535519341218</v>
      </c>
      <c r="Q5" s="2"/>
      <c r="R5" s="2"/>
      <c r="S5" s="2" t="s">
        <v>10</v>
      </c>
      <c r="T5" s="2">
        <v>0.96994535519341218</v>
      </c>
    </row>
    <row r="6" spans="1:20" x14ac:dyDescent="0.2">
      <c r="C6" t="s">
        <v>10</v>
      </c>
      <c r="D6" t="s">
        <v>28</v>
      </c>
      <c r="E6">
        <v>800</v>
      </c>
      <c r="F6">
        <v>123</v>
      </c>
      <c r="G6">
        <v>3450</v>
      </c>
      <c r="I6" t="s">
        <v>28</v>
      </c>
      <c r="J6">
        <v>700</v>
      </c>
      <c r="K6">
        <v>131</v>
      </c>
      <c r="L6">
        <v>471</v>
      </c>
      <c r="N6">
        <f t="shared" si="0"/>
        <v>7.3248407643312099</v>
      </c>
      <c r="O6">
        <f t="shared" si="1"/>
        <v>1.1556970983748258</v>
      </c>
      <c r="Q6" s="2"/>
      <c r="R6" s="2"/>
      <c r="S6" s="2" t="s">
        <v>10</v>
      </c>
      <c r="T6" s="2">
        <v>1.1556970983748258</v>
      </c>
    </row>
    <row r="7" spans="1:20" x14ac:dyDescent="0.2">
      <c r="C7" t="s">
        <v>11</v>
      </c>
      <c r="D7" t="s">
        <v>28</v>
      </c>
      <c r="E7">
        <v>800</v>
      </c>
      <c r="F7">
        <v>124</v>
      </c>
      <c r="G7">
        <v>120</v>
      </c>
      <c r="I7" t="s">
        <v>28</v>
      </c>
      <c r="J7">
        <v>700</v>
      </c>
      <c r="K7">
        <v>132</v>
      </c>
      <c r="L7">
        <v>503</v>
      </c>
      <c r="N7">
        <f t="shared" si="0"/>
        <v>0.23856858846918488</v>
      </c>
      <c r="O7">
        <f t="shared" si="1"/>
        <v>3.7640821736332812E-2</v>
      </c>
      <c r="Q7" s="2"/>
      <c r="R7" s="2"/>
      <c r="S7" s="2" t="s">
        <v>11</v>
      </c>
      <c r="T7" s="2">
        <v>3.7640821736332812E-2</v>
      </c>
    </row>
    <row r="8" spans="1:20" x14ac:dyDescent="0.2">
      <c r="B8" t="s">
        <v>27</v>
      </c>
      <c r="C8" t="s">
        <v>10</v>
      </c>
      <c r="D8" t="s">
        <v>28</v>
      </c>
      <c r="E8">
        <v>800</v>
      </c>
      <c r="F8">
        <v>125</v>
      </c>
      <c r="G8">
        <v>3570</v>
      </c>
      <c r="I8" t="s">
        <v>28</v>
      </c>
      <c r="J8">
        <v>700</v>
      </c>
      <c r="K8">
        <v>133</v>
      </c>
      <c r="L8">
        <v>527</v>
      </c>
      <c r="N8">
        <f t="shared" si="0"/>
        <v>6.774193548387097</v>
      </c>
      <c r="O8">
        <f t="shared" si="1"/>
        <v>1.0688172043034505</v>
      </c>
      <c r="Q8" s="2"/>
      <c r="R8" s="2" t="s">
        <v>27</v>
      </c>
      <c r="S8" s="2" t="s">
        <v>10</v>
      </c>
      <c r="T8" s="2">
        <v>1.0688172043034505</v>
      </c>
    </row>
    <row r="9" spans="1:20" x14ac:dyDescent="0.2">
      <c r="C9" t="s">
        <v>10</v>
      </c>
      <c r="D9" t="s">
        <v>28</v>
      </c>
      <c r="E9">
        <v>800</v>
      </c>
      <c r="F9">
        <v>126</v>
      </c>
      <c r="G9">
        <v>3820</v>
      </c>
      <c r="I9" t="s">
        <v>28</v>
      </c>
      <c r="J9">
        <v>700</v>
      </c>
      <c r="K9">
        <v>134</v>
      </c>
      <c r="L9">
        <v>605</v>
      </c>
      <c r="N9">
        <f t="shared" si="0"/>
        <v>6.3140495867768598</v>
      </c>
      <c r="O9">
        <f t="shared" si="1"/>
        <v>0.99621671258256272</v>
      </c>
      <c r="Q9" s="2"/>
      <c r="R9" s="2"/>
      <c r="S9" s="2" t="s">
        <v>10</v>
      </c>
      <c r="T9" s="2">
        <v>0.99621671258256272</v>
      </c>
    </row>
    <row r="10" spans="1:20" x14ac:dyDescent="0.2">
      <c r="C10" t="s">
        <v>10</v>
      </c>
      <c r="D10" t="s">
        <v>28</v>
      </c>
      <c r="E10">
        <v>800</v>
      </c>
      <c r="F10">
        <v>127</v>
      </c>
      <c r="G10">
        <v>3470</v>
      </c>
      <c r="I10" t="s">
        <v>28</v>
      </c>
      <c r="J10">
        <v>700</v>
      </c>
      <c r="K10">
        <v>135</v>
      </c>
      <c r="L10">
        <v>519</v>
      </c>
      <c r="N10">
        <f t="shared" si="0"/>
        <v>6.6859344894026975</v>
      </c>
      <c r="O10">
        <f t="shared" si="1"/>
        <v>1.0548918861081031</v>
      </c>
      <c r="Q10" s="2"/>
      <c r="R10" s="2"/>
      <c r="S10" s="2" t="s">
        <v>10</v>
      </c>
      <c r="T10" s="2">
        <v>1.0548918861081031</v>
      </c>
    </row>
    <row r="11" spans="1:20" x14ac:dyDescent="0.2">
      <c r="C11" t="s">
        <v>11</v>
      </c>
      <c r="D11" t="s">
        <v>28</v>
      </c>
      <c r="E11">
        <v>800</v>
      </c>
      <c r="F11">
        <v>128</v>
      </c>
      <c r="G11">
        <v>98.5</v>
      </c>
      <c r="I11" t="s">
        <v>28</v>
      </c>
      <c r="J11">
        <v>700</v>
      </c>
      <c r="K11">
        <v>136</v>
      </c>
      <c r="L11">
        <v>402</v>
      </c>
      <c r="N11">
        <f t="shared" si="0"/>
        <v>0.24502487562189054</v>
      </c>
      <c r="O11">
        <f t="shared" si="1"/>
        <v>3.8659480375984191E-2</v>
      </c>
      <c r="Q11" s="2"/>
      <c r="R11" s="2"/>
      <c r="S11" s="2" t="s">
        <v>11</v>
      </c>
      <c r="T11" s="2">
        <v>3.8659480375984191E-2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23F69-1647-FD44-B6DE-A09915926DBA}">
  <dimension ref="A2:T15"/>
  <sheetViews>
    <sheetView topLeftCell="D1" workbookViewId="0">
      <selection activeCell="O20" sqref="O20"/>
    </sheetView>
  </sheetViews>
  <sheetFormatPr baseColWidth="10" defaultRowHeight="16" x14ac:dyDescent="0.2"/>
  <cols>
    <col min="2" max="2" width="15.5" customWidth="1"/>
    <col min="14" max="14" width="13" customWidth="1"/>
  </cols>
  <sheetData>
    <row r="2" spans="1:20" x14ac:dyDescent="0.2">
      <c r="G2" t="s">
        <v>24</v>
      </c>
      <c r="L2" t="s">
        <v>25</v>
      </c>
      <c r="N2" t="s">
        <v>22</v>
      </c>
      <c r="O2" t="s">
        <v>18</v>
      </c>
      <c r="T2" s="3" t="s">
        <v>26</v>
      </c>
    </row>
    <row r="3" spans="1:20" x14ac:dyDescent="0.2">
      <c r="A3" t="s">
        <v>15</v>
      </c>
      <c r="B3" t="s">
        <v>7</v>
      </c>
      <c r="C3" t="s">
        <v>8</v>
      </c>
      <c r="Q3" s="2" t="s">
        <v>15</v>
      </c>
      <c r="R3" s="2" t="s">
        <v>7</v>
      </c>
      <c r="S3" s="2" t="s">
        <v>8</v>
      </c>
    </row>
    <row r="4" spans="1:20" x14ac:dyDescent="0.2">
      <c r="A4" t="s">
        <v>12</v>
      </c>
      <c r="B4" t="s">
        <v>9</v>
      </c>
      <c r="C4" t="s">
        <v>10</v>
      </c>
      <c r="D4" t="s">
        <v>28</v>
      </c>
      <c r="E4">
        <v>800</v>
      </c>
      <c r="F4">
        <v>185</v>
      </c>
      <c r="G4">
        <v>1330</v>
      </c>
      <c r="I4" t="s">
        <v>28</v>
      </c>
      <c r="J4">
        <v>700</v>
      </c>
      <c r="K4">
        <v>193</v>
      </c>
      <c r="L4">
        <v>1660</v>
      </c>
      <c r="N4">
        <f>G4/L4</f>
        <v>0.8012048192771084</v>
      </c>
      <c r="O4">
        <f>N4/0.801204819</f>
        <v>1.0000000003458647</v>
      </c>
      <c r="Q4" s="2" t="s">
        <v>12</v>
      </c>
      <c r="R4" s="2" t="s">
        <v>9</v>
      </c>
      <c r="S4" s="2" t="s">
        <v>10</v>
      </c>
      <c r="T4" s="2">
        <v>1.0000000003458647</v>
      </c>
    </row>
    <row r="5" spans="1:20" x14ac:dyDescent="0.2">
      <c r="C5" t="s">
        <v>10</v>
      </c>
      <c r="D5" t="s">
        <v>28</v>
      </c>
      <c r="E5">
        <v>800</v>
      </c>
      <c r="F5">
        <v>186</v>
      </c>
      <c r="G5">
        <v>1550</v>
      </c>
      <c r="I5" t="s">
        <v>28</v>
      </c>
      <c r="J5">
        <v>700</v>
      </c>
      <c r="K5">
        <v>194</v>
      </c>
      <c r="L5">
        <v>1840</v>
      </c>
      <c r="N5">
        <f t="shared" ref="N5:N11" si="0">G5/L5</f>
        <v>0.84239130434782605</v>
      </c>
      <c r="O5">
        <f t="shared" ref="O5:O11" si="1">N5/0.801204819</f>
        <v>1.0514056884970211</v>
      </c>
      <c r="Q5" s="2"/>
      <c r="R5" s="2"/>
      <c r="S5" s="2" t="s">
        <v>10</v>
      </c>
      <c r="T5" s="2">
        <v>1.0514056884970211</v>
      </c>
    </row>
    <row r="6" spans="1:20" x14ac:dyDescent="0.2">
      <c r="C6" t="s">
        <v>10</v>
      </c>
      <c r="D6" t="s">
        <v>28</v>
      </c>
      <c r="E6">
        <v>800</v>
      </c>
      <c r="F6">
        <v>187</v>
      </c>
      <c r="G6">
        <v>1440</v>
      </c>
      <c r="I6" t="s">
        <v>28</v>
      </c>
      <c r="J6">
        <v>700</v>
      </c>
      <c r="K6">
        <v>195</v>
      </c>
      <c r="L6">
        <v>1700</v>
      </c>
      <c r="N6">
        <f t="shared" si="0"/>
        <v>0.84705882352941175</v>
      </c>
      <c r="O6">
        <f t="shared" si="1"/>
        <v>1.0572313139437217</v>
      </c>
      <c r="Q6" s="2"/>
      <c r="R6" s="2"/>
      <c r="S6" s="2" t="s">
        <v>10</v>
      </c>
      <c r="T6" s="2">
        <v>1.0572313139437217</v>
      </c>
    </row>
    <row r="7" spans="1:20" x14ac:dyDescent="0.2">
      <c r="C7" t="s">
        <v>11</v>
      </c>
      <c r="D7" t="s">
        <v>28</v>
      </c>
      <c r="E7">
        <v>800</v>
      </c>
      <c r="F7">
        <v>188</v>
      </c>
      <c r="G7">
        <v>178</v>
      </c>
      <c r="I7" t="s">
        <v>28</v>
      </c>
      <c r="J7">
        <v>700</v>
      </c>
      <c r="K7">
        <v>196</v>
      </c>
      <c r="L7">
        <v>1650</v>
      </c>
      <c r="N7">
        <f t="shared" si="0"/>
        <v>0.10787878787878788</v>
      </c>
      <c r="O7">
        <f t="shared" si="1"/>
        <v>0.13464570521859015</v>
      </c>
      <c r="Q7" s="2"/>
      <c r="R7" s="2"/>
      <c r="S7" s="2" t="s">
        <v>11</v>
      </c>
      <c r="T7" s="2">
        <v>0.13464570521859015</v>
      </c>
    </row>
    <row r="8" spans="1:20" x14ac:dyDescent="0.2">
      <c r="B8" t="s">
        <v>27</v>
      </c>
      <c r="C8" t="s">
        <v>10</v>
      </c>
      <c r="D8" t="s">
        <v>28</v>
      </c>
      <c r="E8">
        <v>800</v>
      </c>
      <c r="F8">
        <v>189</v>
      </c>
      <c r="G8">
        <v>1290</v>
      </c>
      <c r="I8" t="s">
        <v>28</v>
      </c>
      <c r="J8">
        <v>700</v>
      </c>
      <c r="K8">
        <v>197</v>
      </c>
      <c r="L8">
        <v>1560</v>
      </c>
      <c r="N8">
        <f t="shared" si="0"/>
        <v>0.82692307692307687</v>
      </c>
      <c r="O8">
        <f t="shared" si="1"/>
        <v>1.0320994798248673</v>
      </c>
      <c r="Q8" s="2"/>
      <c r="R8" s="2" t="s">
        <v>27</v>
      </c>
      <c r="S8" s="2" t="s">
        <v>10</v>
      </c>
      <c r="T8" s="2">
        <v>1.0320994798248673</v>
      </c>
    </row>
    <row r="9" spans="1:20" x14ac:dyDescent="0.2">
      <c r="C9" t="s">
        <v>10</v>
      </c>
      <c r="D9" t="s">
        <v>28</v>
      </c>
      <c r="E9">
        <v>800</v>
      </c>
      <c r="F9">
        <v>190</v>
      </c>
      <c r="G9">
        <v>1330</v>
      </c>
      <c r="I9" t="s">
        <v>28</v>
      </c>
      <c r="J9">
        <v>700</v>
      </c>
      <c r="K9">
        <v>198</v>
      </c>
      <c r="L9">
        <v>1600</v>
      </c>
      <c r="N9">
        <f t="shared" si="0"/>
        <v>0.83125000000000004</v>
      </c>
      <c r="O9">
        <f t="shared" si="1"/>
        <v>1.0375000003588346</v>
      </c>
      <c r="Q9" s="2"/>
      <c r="R9" s="2"/>
      <c r="S9" s="2" t="s">
        <v>10</v>
      </c>
      <c r="T9" s="2">
        <v>1.0375000003588346</v>
      </c>
    </row>
    <row r="10" spans="1:20" x14ac:dyDescent="0.2">
      <c r="C10" t="s">
        <v>10</v>
      </c>
      <c r="D10" t="s">
        <v>28</v>
      </c>
      <c r="E10">
        <v>800</v>
      </c>
      <c r="F10">
        <v>191</v>
      </c>
      <c r="G10">
        <v>1150</v>
      </c>
      <c r="I10" t="s">
        <v>28</v>
      </c>
      <c r="J10">
        <v>700</v>
      </c>
      <c r="K10">
        <v>199</v>
      </c>
      <c r="L10">
        <v>1350</v>
      </c>
      <c r="N10">
        <f t="shared" si="0"/>
        <v>0.85185185185185186</v>
      </c>
      <c r="O10">
        <f t="shared" si="1"/>
        <v>1.0632135898971071</v>
      </c>
      <c r="Q10" s="2"/>
      <c r="R10" s="2"/>
      <c r="S10" s="2" t="s">
        <v>10</v>
      </c>
      <c r="T10" s="2">
        <v>1.0632135898971071</v>
      </c>
    </row>
    <row r="11" spans="1:20" x14ac:dyDescent="0.2">
      <c r="C11" t="s">
        <v>11</v>
      </c>
      <c r="D11" t="s">
        <v>28</v>
      </c>
      <c r="E11">
        <v>800</v>
      </c>
      <c r="F11">
        <v>192</v>
      </c>
      <c r="G11">
        <v>127</v>
      </c>
      <c r="I11" t="s">
        <v>28</v>
      </c>
      <c r="J11">
        <v>700</v>
      </c>
      <c r="K11">
        <v>200</v>
      </c>
      <c r="L11">
        <v>1410</v>
      </c>
      <c r="N11">
        <f t="shared" si="0"/>
        <v>9.0070921985815608E-2</v>
      </c>
      <c r="O11">
        <f t="shared" si="1"/>
        <v>0.11241934627681716</v>
      </c>
      <c r="Q11" s="2"/>
      <c r="R11" s="2"/>
      <c r="S11" s="2" t="s">
        <v>11</v>
      </c>
      <c r="T11" s="2">
        <v>0.11241934627681716</v>
      </c>
    </row>
    <row r="12" spans="1:20" x14ac:dyDescent="0.2">
      <c r="Q12" s="4"/>
      <c r="R12" s="4"/>
      <c r="S12" s="4"/>
      <c r="T12" s="4"/>
    </row>
    <row r="13" spans="1:20" x14ac:dyDescent="0.2">
      <c r="Q13" s="4"/>
      <c r="R13" s="4"/>
      <c r="S13" s="4"/>
      <c r="T13" s="4"/>
    </row>
    <row r="14" spans="1:20" x14ac:dyDescent="0.2">
      <c r="Q14" s="4"/>
      <c r="R14" s="4"/>
      <c r="S14" s="4"/>
      <c r="T14" s="4"/>
    </row>
    <row r="15" spans="1:20" x14ac:dyDescent="0.2">
      <c r="Q15" s="4"/>
      <c r="R15" s="4"/>
      <c r="S15" s="4"/>
      <c r="T15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12F73-DB57-7949-896C-765EA4BF2952}">
  <dimension ref="A1:AM25"/>
  <sheetViews>
    <sheetView topLeftCell="P1" workbookViewId="0">
      <selection activeCell="AH14" sqref="AH14"/>
    </sheetView>
  </sheetViews>
  <sheetFormatPr baseColWidth="10" defaultRowHeight="16" x14ac:dyDescent="0.2"/>
  <cols>
    <col min="2" max="2" width="14.83203125" customWidth="1"/>
    <col min="7" max="7" width="10.83203125" style="1"/>
    <col min="14" max="14" width="14.33203125" customWidth="1"/>
    <col min="15" max="15" width="10.1640625" customWidth="1"/>
    <col min="26" max="26" width="14.1640625" customWidth="1"/>
  </cols>
  <sheetData>
    <row r="1" spans="1:39" x14ac:dyDescent="0.2">
      <c r="AC1" s="5"/>
      <c r="AD1" s="5"/>
      <c r="AE1" s="5"/>
      <c r="AF1" s="5"/>
      <c r="AG1" s="5"/>
      <c r="AH1" s="5"/>
      <c r="AI1" s="5"/>
    </row>
    <row r="2" spans="1:39" x14ac:dyDescent="0.2">
      <c r="A2" t="s">
        <v>13</v>
      </c>
      <c r="G2" s="1" t="s">
        <v>4</v>
      </c>
      <c r="L2" t="s">
        <v>5</v>
      </c>
      <c r="Q2" t="s">
        <v>6</v>
      </c>
      <c r="S2" t="s">
        <v>17</v>
      </c>
      <c r="T2" t="s">
        <v>18</v>
      </c>
      <c r="V2" t="s">
        <v>16</v>
      </c>
      <c r="W2" t="s">
        <v>18</v>
      </c>
      <c r="AB2" t="s">
        <v>16</v>
      </c>
      <c r="AC2" s="1" t="s">
        <v>16</v>
      </c>
      <c r="AF2" t="s">
        <v>17</v>
      </c>
      <c r="AG2" s="1" t="s">
        <v>17</v>
      </c>
      <c r="AI2" s="4"/>
      <c r="AK2" s="4"/>
      <c r="AL2" s="5"/>
      <c r="AM2" s="4"/>
    </row>
    <row r="3" spans="1:39" x14ac:dyDescent="0.2">
      <c r="A3" t="s">
        <v>15</v>
      </c>
      <c r="B3" t="s">
        <v>7</v>
      </c>
      <c r="C3" t="s">
        <v>8</v>
      </c>
      <c r="D3" t="s">
        <v>0</v>
      </c>
      <c r="E3" t="s">
        <v>1</v>
      </c>
      <c r="F3" t="s">
        <v>2</v>
      </c>
      <c r="G3" s="1" t="s">
        <v>3</v>
      </c>
      <c r="Y3" s="2" t="s">
        <v>15</v>
      </c>
      <c r="Z3" s="2" t="s">
        <v>7</v>
      </c>
      <c r="AA3" s="2" t="s">
        <v>8</v>
      </c>
      <c r="AB3" t="s">
        <v>13</v>
      </c>
      <c r="AC3" t="s">
        <v>14</v>
      </c>
      <c r="AD3" s="3" t="s">
        <v>19</v>
      </c>
      <c r="AF3" t="s">
        <v>13</v>
      </c>
      <c r="AG3" t="s">
        <v>14</v>
      </c>
      <c r="AH3" s="3" t="s">
        <v>19</v>
      </c>
    </row>
    <row r="4" spans="1:39" x14ac:dyDescent="0.2">
      <c r="A4" t="s">
        <v>12</v>
      </c>
      <c r="B4" t="s">
        <v>9</v>
      </c>
      <c r="C4" t="s">
        <v>10</v>
      </c>
      <c r="D4" t="s">
        <v>28</v>
      </c>
      <c r="E4">
        <v>800</v>
      </c>
      <c r="F4">
        <v>145</v>
      </c>
      <c r="G4" s="1">
        <v>770</v>
      </c>
      <c r="I4" t="s">
        <v>28</v>
      </c>
      <c r="J4">
        <v>800</v>
      </c>
      <c r="K4">
        <v>137</v>
      </c>
      <c r="L4">
        <v>1220</v>
      </c>
      <c r="N4" t="s">
        <v>28</v>
      </c>
      <c r="O4">
        <v>700</v>
      </c>
      <c r="P4">
        <v>169</v>
      </c>
      <c r="Q4">
        <v>1620</v>
      </c>
      <c r="S4">
        <f>G4/Q4</f>
        <v>0.47530864197530864</v>
      </c>
      <c r="T4">
        <f>S4/0.47530864</f>
        <v>1.0000000041558441</v>
      </c>
      <c r="V4">
        <f>G4/L4</f>
        <v>0.63114754098360659</v>
      </c>
      <c r="W4">
        <f>V4/0.63114754</f>
        <v>1.0000000015584416</v>
      </c>
      <c r="Y4" s="2" t="s">
        <v>12</v>
      </c>
      <c r="Z4" s="2" t="s">
        <v>9</v>
      </c>
      <c r="AA4" s="2" t="s">
        <v>10</v>
      </c>
      <c r="AB4">
        <v>1.0000000015584416</v>
      </c>
      <c r="AC4">
        <v>1.0000000029976019</v>
      </c>
      <c r="AD4" s="2">
        <f>AVERAGE(AB4:AC4)</f>
        <v>1.0000000022780218</v>
      </c>
      <c r="AF4">
        <v>1.0000000041558441</v>
      </c>
      <c r="AG4">
        <v>1.0000000035971224</v>
      </c>
      <c r="AH4" s="2">
        <f>AVERAGE(AF4:AG4)</f>
        <v>1.0000000038764831</v>
      </c>
    </row>
    <row r="5" spans="1:39" x14ac:dyDescent="0.2">
      <c r="C5" t="s">
        <v>10</v>
      </c>
      <c r="D5" t="s">
        <v>28</v>
      </c>
      <c r="E5">
        <v>800</v>
      </c>
      <c r="F5">
        <v>146</v>
      </c>
      <c r="G5" s="1">
        <v>891</v>
      </c>
      <c r="I5" t="s">
        <v>28</v>
      </c>
      <c r="J5">
        <v>800</v>
      </c>
      <c r="K5">
        <v>138</v>
      </c>
      <c r="L5">
        <v>1270</v>
      </c>
      <c r="N5" t="s">
        <v>28</v>
      </c>
      <c r="O5">
        <v>700</v>
      </c>
      <c r="P5">
        <v>170</v>
      </c>
      <c r="Q5">
        <v>1850</v>
      </c>
      <c r="S5">
        <f t="shared" ref="S5:S11" si="0">G5/Q5</f>
        <v>0.48162162162162164</v>
      </c>
      <c r="T5">
        <f t="shared" ref="T5:T11" si="1">S5/0.47530864</f>
        <v>1.0132818574928948</v>
      </c>
      <c r="V5">
        <f t="shared" ref="V5:V11" si="2">G5/L5</f>
        <v>0.7015748031496063</v>
      </c>
      <c r="W5">
        <f t="shared" ref="W5:W11" si="3">V5/0.63114754</f>
        <v>1.1115860534758741</v>
      </c>
      <c r="Y5" s="2"/>
      <c r="Z5" s="2"/>
      <c r="AA5" s="2" t="s">
        <v>10</v>
      </c>
      <c r="AB5">
        <v>1.1115860534758741</v>
      </c>
      <c r="AC5">
        <v>0.9763646739018369</v>
      </c>
      <c r="AD5" s="2">
        <f t="shared" ref="AD5:AD11" si="4">AVERAGE(AB5:AC5)</f>
        <v>1.0439753636888556</v>
      </c>
      <c r="AF5">
        <v>1.0132818574928948</v>
      </c>
      <c r="AG5">
        <v>0.83512897299879707</v>
      </c>
      <c r="AH5" s="2">
        <f t="shared" ref="AH5:AH11" si="5">AVERAGE(AF5:AG5)</f>
        <v>0.92420541524584587</v>
      </c>
    </row>
    <row r="6" spans="1:39" x14ac:dyDescent="0.2">
      <c r="C6" t="s">
        <v>10</v>
      </c>
      <c r="D6" t="s">
        <v>28</v>
      </c>
      <c r="E6">
        <v>800</v>
      </c>
      <c r="F6">
        <v>147</v>
      </c>
      <c r="G6" s="1">
        <v>781</v>
      </c>
      <c r="I6" t="s">
        <v>28</v>
      </c>
      <c r="J6">
        <v>800</v>
      </c>
      <c r="K6">
        <v>139</v>
      </c>
      <c r="L6">
        <v>981</v>
      </c>
      <c r="N6" t="s">
        <v>28</v>
      </c>
      <c r="O6">
        <v>700</v>
      </c>
      <c r="P6">
        <v>171</v>
      </c>
      <c r="Q6">
        <v>1570</v>
      </c>
      <c r="S6">
        <f t="shared" si="0"/>
        <v>0.49745222929936306</v>
      </c>
      <c r="T6">
        <f t="shared" si="1"/>
        <v>1.046587811446817</v>
      </c>
      <c r="V6">
        <f t="shared" si="2"/>
        <v>0.7961264016309888</v>
      </c>
      <c r="W6">
        <f t="shared" si="3"/>
        <v>1.26139507987465</v>
      </c>
      <c r="Y6" s="2"/>
      <c r="Z6" s="2"/>
      <c r="AA6" s="2" t="s">
        <v>10</v>
      </c>
      <c r="AB6">
        <v>1.26139507987465</v>
      </c>
      <c r="AC6">
        <v>1.048233971172811</v>
      </c>
      <c r="AD6" s="2">
        <f t="shared" si="4"/>
        <v>1.1548145255237305</v>
      </c>
      <c r="AF6">
        <v>1.046587811446817</v>
      </c>
      <c r="AG6">
        <v>0.86123891894205074</v>
      </c>
      <c r="AH6" s="2">
        <f t="shared" si="5"/>
        <v>0.95391336519443382</v>
      </c>
    </row>
    <row r="7" spans="1:39" x14ac:dyDescent="0.2">
      <c r="C7" t="s">
        <v>11</v>
      </c>
      <c r="D7" t="s">
        <v>28</v>
      </c>
      <c r="E7">
        <v>800</v>
      </c>
      <c r="F7">
        <v>148</v>
      </c>
      <c r="G7" s="1">
        <v>825</v>
      </c>
      <c r="I7" t="s">
        <v>28</v>
      </c>
      <c r="J7">
        <v>800</v>
      </c>
      <c r="K7">
        <v>140</v>
      </c>
      <c r="L7">
        <v>1300</v>
      </c>
      <c r="N7" t="s">
        <v>28</v>
      </c>
      <c r="O7">
        <v>700</v>
      </c>
      <c r="P7">
        <v>172</v>
      </c>
      <c r="Q7">
        <v>1590</v>
      </c>
      <c r="S7">
        <f t="shared" si="0"/>
        <v>0.51886792452830188</v>
      </c>
      <c r="T7">
        <f t="shared" si="1"/>
        <v>1.0916442093884553</v>
      </c>
      <c r="V7">
        <f t="shared" si="2"/>
        <v>0.63461538461538458</v>
      </c>
      <c r="W7">
        <f t="shared" si="3"/>
        <v>1.00549450706151</v>
      </c>
      <c r="Y7" s="2"/>
      <c r="Z7" s="2"/>
      <c r="AA7" s="2" t="s">
        <v>11</v>
      </c>
      <c r="AB7">
        <v>1.00549450706151</v>
      </c>
      <c r="AC7">
        <v>0.94431482124621779</v>
      </c>
      <c r="AD7" s="2">
        <f t="shared" si="4"/>
        <v>0.9749046641538639</v>
      </c>
      <c r="AF7">
        <v>1.0916442093884553</v>
      </c>
      <c r="AG7">
        <v>0.98581641370911111</v>
      </c>
      <c r="AH7" s="2">
        <f t="shared" si="5"/>
        <v>1.0387303115487831</v>
      </c>
    </row>
    <row r="8" spans="1:39" x14ac:dyDescent="0.2">
      <c r="B8" t="s">
        <v>27</v>
      </c>
      <c r="C8" t="s">
        <v>10</v>
      </c>
      <c r="D8" t="s">
        <v>28</v>
      </c>
      <c r="E8">
        <v>800</v>
      </c>
      <c r="F8">
        <v>149</v>
      </c>
      <c r="G8" s="1">
        <v>903</v>
      </c>
      <c r="I8" t="s">
        <v>28</v>
      </c>
      <c r="J8">
        <v>800</v>
      </c>
      <c r="K8">
        <v>141</v>
      </c>
      <c r="L8">
        <v>1220</v>
      </c>
      <c r="N8" t="s">
        <v>28</v>
      </c>
      <c r="O8">
        <v>700</v>
      </c>
      <c r="P8">
        <v>173</v>
      </c>
      <c r="Q8">
        <v>1290</v>
      </c>
      <c r="S8">
        <f t="shared" si="0"/>
        <v>0.7</v>
      </c>
      <c r="T8">
        <f t="shared" si="1"/>
        <v>1.4727272788476977</v>
      </c>
      <c r="V8">
        <f t="shared" si="2"/>
        <v>0.74016393442622952</v>
      </c>
      <c r="W8">
        <f t="shared" si="3"/>
        <v>1.1727272745548998</v>
      </c>
      <c r="Y8" s="2"/>
      <c r="Z8" s="2" t="s">
        <v>27</v>
      </c>
      <c r="AA8" s="2" t="s">
        <v>10</v>
      </c>
      <c r="AB8">
        <v>1.1727272745548998</v>
      </c>
      <c r="AC8">
        <v>1.1068792058383199</v>
      </c>
      <c r="AD8" s="2">
        <f t="shared" si="4"/>
        <v>1.1398032401966098</v>
      </c>
      <c r="AF8">
        <v>1.4727272788476977</v>
      </c>
      <c r="AG8">
        <v>1.3107014435636744</v>
      </c>
      <c r="AH8" s="2">
        <f t="shared" si="5"/>
        <v>1.3917143612056861</v>
      </c>
    </row>
    <row r="9" spans="1:39" x14ac:dyDescent="0.2">
      <c r="C9" t="s">
        <v>10</v>
      </c>
      <c r="D9" t="s">
        <v>28</v>
      </c>
      <c r="E9">
        <v>800</v>
      </c>
      <c r="F9">
        <v>150</v>
      </c>
      <c r="G9" s="1">
        <v>994</v>
      </c>
      <c r="I9" t="s">
        <v>28</v>
      </c>
      <c r="J9">
        <v>800</v>
      </c>
      <c r="K9">
        <v>142</v>
      </c>
      <c r="L9">
        <v>1150</v>
      </c>
      <c r="N9" t="s">
        <v>28</v>
      </c>
      <c r="O9">
        <v>700</v>
      </c>
      <c r="P9">
        <v>174</v>
      </c>
      <c r="Q9">
        <v>1500</v>
      </c>
      <c r="S9">
        <f t="shared" si="0"/>
        <v>0.66266666666666663</v>
      </c>
      <c r="T9">
        <f t="shared" si="1"/>
        <v>1.3941818239758206</v>
      </c>
      <c r="V9">
        <f t="shared" si="2"/>
        <v>0.86434782608695648</v>
      </c>
      <c r="W9">
        <f t="shared" si="3"/>
        <v>1.3694861681421693</v>
      </c>
      <c r="Y9" s="2"/>
      <c r="Z9" s="2"/>
      <c r="AA9" s="2" t="s">
        <v>10</v>
      </c>
      <c r="AB9">
        <v>1.3694861681421693</v>
      </c>
      <c r="AC9">
        <v>1.2082372972820319</v>
      </c>
      <c r="AD9" s="2">
        <f t="shared" si="4"/>
        <v>1.2888617327121006</v>
      </c>
      <c r="AF9">
        <v>1.3941818239758206</v>
      </c>
      <c r="AG9">
        <v>1.2328537214611046</v>
      </c>
      <c r="AH9" s="2">
        <f t="shared" si="5"/>
        <v>1.3135177727184626</v>
      </c>
    </row>
    <row r="10" spans="1:39" x14ac:dyDescent="0.2">
      <c r="C10" t="s">
        <v>10</v>
      </c>
      <c r="D10" t="s">
        <v>28</v>
      </c>
      <c r="E10">
        <v>800</v>
      </c>
      <c r="F10">
        <v>151</v>
      </c>
      <c r="G10" s="1">
        <v>921</v>
      </c>
      <c r="I10" t="s">
        <v>28</v>
      </c>
      <c r="J10">
        <v>800</v>
      </c>
      <c r="K10">
        <v>143</v>
      </c>
      <c r="L10">
        <v>872</v>
      </c>
      <c r="N10" t="s">
        <v>28</v>
      </c>
      <c r="O10">
        <v>700</v>
      </c>
      <c r="P10">
        <v>175</v>
      </c>
      <c r="Q10">
        <v>1080</v>
      </c>
      <c r="S10">
        <f t="shared" si="0"/>
        <v>0.85277777777777775</v>
      </c>
      <c r="T10">
        <f t="shared" si="1"/>
        <v>1.7941558516120761</v>
      </c>
      <c r="V10">
        <f t="shared" si="2"/>
        <v>1.0561926605504588</v>
      </c>
      <c r="W10">
        <f t="shared" si="3"/>
        <v>1.6734481141294772</v>
      </c>
      <c r="Y10" s="2"/>
      <c r="Z10" s="2"/>
      <c r="AA10" s="2" t="s">
        <v>10</v>
      </c>
      <c r="AB10">
        <v>1.6734481141294772</v>
      </c>
      <c r="AC10">
        <v>1.2187535881050204</v>
      </c>
      <c r="AD10" s="2">
        <f t="shared" si="4"/>
        <v>1.4461008511172488</v>
      </c>
      <c r="AF10">
        <v>1.7941558516120761</v>
      </c>
      <c r="AG10">
        <v>1.4408225683712024</v>
      </c>
      <c r="AH10" s="2">
        <f t="shared" si="5"/>
        <v>1.6174892099916391</v>
      </c>
    </row>
    <row r="11" spans="1:39" x14ac:dyDescent="0.2">
      <c r="C11" t="s">
        <v>11</v>
      </c>
      <c r="D11" t="s">
        <v>28</v>
      </c>
      <c r="E11">
        <v>800</v>
      </c>
      <c r="F11">
        <v>152</v>
      </c>
      <c r="G11" s="1">
        <v>747</v>
      </c>
      <c r="I11" t="s">
        <v>28</v>
      </c>
      <c r="J11">
        <v>800</v>
      </c>
      <c r="K11">
        <v>144</v>
      </c>
      <c r="L11">
        <v>695</v>
      </c>
      <c r="N11" t="s">
        <v>28</v>
      </c>
      <c r="O11">
        <v>700</v>
      </c>
      <c r="P11">
        <v>176</v>
      </c>
      <c r="Q11">
        <v>663</v>
      </c>
      <c r="S11">
        <f t="shared" si="0"/>
        <v>1.1266968325791855</v>
      </c>
      <c r="T11">
        <f t="shared" si="1"/>
        <v>2.3704530861866631</v>
      </c>
      <c r="V11">
        <f t="shared" si="2"/>
        <v>1.0748201438848921</v>
      </c>
      <c r="W11">
        <f t="shared" si="3"/>
        <v>1.7029617890689903</v>
      </c>
      <c r="Y11" s="2"/>
      <c r="Z11" s="2"/>
      <c r="AA11" s="2" t="s">
        <v>11</v>
      </c>
      <c r="AB11">
        <v>1.7029617890689903</v>
      </c>
      <c r="AC11">
        <v>1.1501444433159997</v>
      </c>
      <c r="AD11" s="2">
        <f t="shared" si="4"/>
        <v>1.4265531161924949</v>
      </c>
      <c r="AF11">
        <v>2.3704530861866631</v>
      </c>
      <c r="AG11">
        <v>1.3756524241894679</v>
      </c>
      <c r="AH11" s="2">
        <f t="shared" si="5"/>
        <v>1.8730527551880654</v>
      </c>
    </row>
    <row r="12" spans="1:39" x14ac:dyDescent="0.2">
      <c r="Y12" s="4"/>
      <c r="Z12" s="4"/>
      <c r="AA12" s="4"/>
      <c r="AB12" s="5"/>
      <c r="AC12" s="5"/>
      <c r="AD12" s="4"/>
      <c r="AE12" s="5"/>
      <c r="AF12" s="5"/>
      <c r="AG12" s="5"/>
      <c r="AH12" s="4"/>
      <c r="AI12" s="5"/>
    </row>
    <row r="13" spans="1:39" x14ac:dyDescent="0.2">
      <c r="Y13" s="4"/>
      <c r="Z13" s="4"/>
      <c r="AA13" s="4"/>
      <c r="AB13" s="5"/>
      <c r="AC13" s="5"/>
      <c r="AD13" s="4"/>
      <c r="AE13" s="5"/>
      <c r="AF13" s="5"/>
      <c r="AG13" s="5"/>
      <c r="AH13" s="4"/>
      <c r="AI13" s="5"/>
    </row>
    <row r="14" spans="1:39" x14ac:dyDescent="0.2">
      <c r="Y14" s="4"/>
      <c r="Z14" s="4"/>
      <c r="AA14" s="4"/>
      <c r="AB14" s="5"/>
      <c r="AC14" s="5"/>
      <c r="AD14" s="4"/>
      <c r="AE14" s="5"/>
      <c r="AF14" s="5"/>
      <c r="AG14" s="5"/>
      <c r="AH14" s="4"/>
      <c r="AI14" s="5"/>
    </row>
    <row r="15" spans="1:39" x14ac:dyDescent="0.2">
      <c r="Y15" s="4"/>
      <c r="Z15" s="4"/>
      <c r="AA15" s="4"/>
      <c r="AB15" s="5"/>
      <c r="AC15" s="5"/>
      <c r="AD15" s="4"/>
      <c r="AE15" s="5"/>
      <c r="AF15" s="5"/>
      <c r="AG15" s="5"/>
      <c r="AH15" s="4"/>
      <c r="AI15" s="5"/>
    </row>
    <row r="16" spans="1:39" x14ac:dyDescent="0.2">
      <c r="A16" t="s">
        <v>14</v>
      </c>
      <c r="G16" s="1" t="s">
        <v>4</v>
      </c>
      <c r="L16" t="s">
        <v>5</v>
      </c>
      <c r="Q16" t="s">
        <v>6</v>
      </c>
      <c r="S16" t="s">
        <v>17</v>
      </c>
      <c r="T16" t="s">
        <v>18</v>
      </c>
      <c r="V16" t="s">
        <v>16</v>
      </c>
      <c r="W16" t="s">
        <v>18</v>
      </c>
    </row>
    <row r="17" spans="1:23" x14ac:dyDescent="0.2">
      <c r="A17" t="s">
        <v>15</v>
      </c>
      <c r="B17" t="s">
        <v>7</v>
      </c>
      <c r="C17" t="s">
        <v>8</v>
      </c>
      <c r="D17" t="s">
        <v>0</v>
      </c>
      <c r="E17" t="s">
        <v>1</v>
      </c>
      <c r="F17" t="s">
        <v>2</v>
      </c>
      <c r="G17" s="1" t="s">
        <v>3</v>
      </c>
    </row>
    <row r="18" spans="1:23" x14ac:dyDescent="0.2">
      <c r="A18" t="s">
        <v>12</v>
      </c>
      <c r="B18" t="s">
        <v>9</v>
      </c>
      <c r="C18" t="s">
        <v>10</v>
      </c>
      <c r="D18" t="s">
        <v>28</v>
      </c>
      <c r="E18">
        <v>800</v>
      </c>
      <c r="F18">
        <v>161</v>
      </c>
      <c r="G18" s="1">
        <v>834</v>
      </c>
      <c r="I18" t="s">
        <v>28</v>
      </c>
      <c r="J18">
        <v>800</v>
      </c>
      <c r="K18">
        <v>153</v>
      </c>
      <c r="L18">
        <v>1070</v>
      </c>
      <c r="N18" t="s">
        <v>28</v>
      </c>
      <c r="O18">
        <v>700</v>
      </c>
      <c r="P18">
        <v>177</v>
      </c>
      <c r="Q18">
        <v>1590</v>
      </c>
      <c r="S18">
        <f>G18/Q18</f>
        <v>0.52452830188679245</v>
      </c>
      <c r="T18">
        <f>S18/0.5245283</f>
        <v>1.0000000035971224</v>
      </c>
      <c r="V18">
        <f>G18/L18</f>
        <v>0.77943925233644862</v>
      </c>
      <c r="W18">
        <f>V18/0.77943925</f>
        <v>1.0000000029976019</v>
      </c>
    </row>
    <row r="19" spans="1:23" x14ac:dyDescent="0.2">
      <c r="C19" t="s">
        <v>10</v>
      </c>
      <c r="D19" t="s">
        <v>28</v>
      </c>
      <c r="E19">
        <v>800</v>
      </c>
      <c r="F19">
        <v>162</v>
      </c>
      <c r="G19" s="1">
        <v>898</v>
      </c>
      <c r="I19" t="s">
        <v>28</v>
      </c>
      <c r="J19">
        <v>800</v>
      </c>
      <c r="K19">
        <v>154</v>
      </c>
      <c r="L19">
        <v>1180</v>
      </c>
      <c r="N19" t="s">
        <v>28</v>
      </c>
      <c r="O19">
        <v>700</v>
      </c>
      <c r="P19">
        <v>178</v>
      </c>
      <c r="Q19">
        <v>2050</v>
      </c>
      <c r="S19">
        <f t="shared" ref="S19:S25" si="6">G19/Q19</f>
        <v>0.43804878048780488</v>
      </c>
      <c r="T19">
        <f t="shared" ref="T19:T25" si="7">S19/0.5245283</f>
        <v>0.83512897299879707</v>
      </c>
      <c r="V19">
        <f t="shared" ref="V19:V25" si="8">G19/L19</f>
        <v>0.76101694915254237</v>
      </c>
      <c r="W19">
        <f t="shared" ref="W19:W25" si="9">V19/0.77943925</f>
        <v>0.9763646739018369</v>
      </c>
    </row>
    <row r="20" spans="1:23" x14ac:dyDescent="0.2">
      <c r="C20" t="s">
        <v>10</v>
      </c>
      <c r="D20" t="s">
        <v>28</v>
      </c>
      <c r="E20">
        <v>800</v>
      </c>
      <c r="F20">
        <v>163</v>
      </c>
      <c r="G20" s="1">
        <v>777</v>
      </c>
      <c r="I20" t="s">
        <v>28</v>
      </c>
      <c r="J20">
        <v>800</v>
      </c>
      <c r="K20">
        <v>155</v>
      </c>
      <c r="L20">
        <v>951</v>
      </c>
      <c r="N20" t="s">
        <v>28</v>
      </c>
      <c r="O20">
        <v>700</v>
      </c>
      <c r="P20">
        <v>179</v>
      </c>
      <c r="Q20">
        <v>1720</v>
      </c>
      <c r="S20">
        <f t="shared" si="6"/>
        <v>0.45174418604651162</v>
      </c>
      <c r="T20">
        <f t="shared" si="7"/>
        <v>0.86123891894205074</v>
      </c>
      <c r="V20">
        <f t="shared" si="8"/>
        <v>0.81703470031545744</v>
      </c>
      <c r="W20">
        <f t="shared" si="9"/>
        <v>1.048233971172811</v>
      </c>
    </row>
    <row r="21" spans="1:23" x14ac:dyDescent="0.2">
      <c r="C21" t="s">
        <v>11</v>
      </c>
      <c r="D21" t="s">
        <v>28</v>
      </c>
      <c r="E21">
        <v>800</v>
      </c>
      <c r="F21">
        <v>164</v>
      </c>
      <c r="G21" s="1">
        <v>817</v>
      </c>
      <c r="I21" t="s">
        <v>28</v>
      </c>
      <c r="J21">
        <v>800</v>
      </c>
      <c r="K21">
        <v>156</v>
      </c>
      <c r="L21">
        <v>1110</v>
      </c>
      <c r="N21" t="s">
        <v>28</v>
      </c>
      <c r="O21">
        <v>700</v>
      </c>
      <c r="P21">
        <v>180</v>
      </c>
      <c r="Q21">
        <v>1580</v>
      </c>
      <c r="S21">
        <f t="shared" si="6"/>
        <v>0.51708860759493669</v>
      </c>
      <c r="T21">
        <f t="shared" si="7"/>
        <v>0.98581641370911111</v>
      </c>
      <c r="V21">
        <f t="shared" si="8"/>
        <v>0.73603603603603607</v>
      </c>
      <c r="W21">
        <f t="shared" si="9"/>
        <v>0.94431482124621779</v>
      </c>
    </row>
    <row r="22" spans="1:23" x14ac:dyDescent="0.2">
      <c r="B22" t="s">
        <v>27</v>
      </c>
      <c r="C22" t="s">
        <v>10</v>
      </c>
      <c r="D22" t="s">
        <v>28</v>
      </c>
      <c r="E22">
        <v>800</v>
      </c>
      <c r="F22">
        <v>165</v>
      </c>
      <c r="G22" s="1">
        <v>880</v>
      </c>
      <c r="I22" t="s">
        <v>28</v>
      </c>
      <c r="J22">
        <v>800</v>
      </c>
      <c r="K22">
        <v>157</v>
      </c>
      <c r="L22">
        <v>1020</v>
      </c>
      <c r="N22" t="s">
        <v>28</v>
      </c>
      <c r="O22">
        <v>700</v>
      </c>
      <c r="P22">
        <v>181</v>
      </c>
      <c r="Q22">
        <v>1280</v>
      </c>
      <c r="S22">
        <f t="shared" si="6"/>
        <v>0.6875</v>
      </c>
      <c r="T22">
        <f t="shared" si="7"/>
        <v>1.3107014435636744</v>
      </c>
      <c r="V22">
        <f t="shared" si="8"/>
        <v>0.86274509803921573</v>
      </c>
      <c r="W22">
        <f t="shared" si="9"/>
        <v>1.1068792058383199</v>
      </c>
    </row>
    <row r="23" spans="1:23" x14ac:dyDescent="0.2">
      <c r="C23" t="s">
        <v>10</v>
      </c>
      <c r="D23" t="s">
        <v>28</v>
      </c>
      <c r="E23">
        <v>800</v>
      </c>
      <c r="F23">
        <v>166</v>
      </c>
      <c r="G23" s="1">
        <v>970</v>
      </c>
      <c r="I23" t="s">
        <v>28</v>
      </c>
      <c r="J23">
        <v>800</v>
      </c>
      <c r="K23">
        <v>158</v>
      </c>
      <c r="L23">
        <v>1030</v>
      </c>
      <c r="N23" t="s">
        <v>28</v>
      </c>
      <c r="O23">
        <v>700</v>
      </c>
      <c r="P23">
        <v>182</v>
      </c>
      <c r="Q23">
        <v>1500</v>
      </c>
      <c r="S23">
        <f t="shared" si="6"/>
        <v>0.64666666666666661</v>
      </c>
      <c r="T23">
        <f t="shared" si="7"/>
        <v>1.2328537214611046</v>
      </c>
      <c r="V23">
        <f t="shared" si="8"/>
        <v>0.94174757281553401</v>
      </c>
      <c r="W23">
        <f t="shared" si="9"/>
        <v>1.2082372972820319</v>
      </c>
    </row>
    <row r="24" spans="1:23" x14ac:dyDescent="0.2">
      <c r="C24" t="s">
        <v>10</v>
      </c>
      <c r="D24" t="s">
        <v>28</v>
      </c>
      <c r="E24">
        <v>800</v>
      </c>
      <c r="F24">
        <v>167</v>
      </c>
      <c r="G24" s="1">
        <v>854</v>
      </c>
      <c r="I24" t="s">
        <v>28</v>
      </c>
      <c r="J24">
        <v>800</v>
      </c>
      <c r="K24">
        <v>159</v>
      </c>
      <c r="L24">
        <v>899</v>
      </c>
      <c r="N24" t="s">
        <v>28</v>
      </c>
      <c r="O24">
        <v>700</v>
      </c>
      <c r="P24">
        <v>183</v>
      </c>
      <c r="Q24">
        <v>1130</v>
      </c>
      <c r="S24">
        <f t="shared" si="6"/>
        <v>0.75575221238938051</v>
      </c>
      <c r="T24">
        <f t="shared" si="7"/>
        <v>1.4408225683712024</v>
      </c>
      <c r="V24">
        <f t="shared" si="8"/>
        <v>0.94994438264738601</v>
      </c>
      <c r="W24">
        <f t="shared" si="9"/>
        <v>1.2187535881050204</v>
      </c>
    </row>
    <row r="25" spans="1:23" x14ac:dyDescent="0.2">
      <c r="C25" t="s">
        <v>11</v>
      </c>
      <c r="D25" t="s">
        <v>28</v>
      </c>
      <c r="E25">
        <v>800</v>
      </c>
      <c r="F25">
        <v>168</v>
      </c>
      <c r="G25" s="1">
        <v>736</v>
      </c>
      <c r="I25" t="s">
        <v>28</v>
      </c>
      <c r="J25">
        <v>800</v>
      </c>
      <c r="K25">
        <v>160</v>
      </c>
      <c r="L25">
        <v>821</v>
      </c>
      <c r="N25" t="s">
        <v>28</v>
      </c>
      <c r="O25">
        <v>700</v>
      </c>
      <c r="P25">
        <v>184</v>
      </c>
      <c r="Q25">
        <v>1020</v>
      </c>
      <c r="S25">
        <f t="shared" si="6"/>
        <v>0.72156862745098038</v>
      </c>
      <c r="T25">
        <f t="shared" si="7"/>
        <v>1.3756524241894679</v>
      </c>
      <c r="V25">
        <f t="shared" si="8"/>
        <v>0.89646772228989036</v>
      </c>
      <c r="W25">
        <f t="shared" si="9"/>
        <v>1.1501444433159997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1712E-DC67-6A41-AF09-1CE08C345333}">
  <dimension ref="A1"/>
  <sheetViews>
    <sheetView topLeftCell="A57" workbookViewId="0">
      <selection activeCell="A66" sqref="A66:I73"/>
    </sheetView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pT73 Rab10</vt:lpstr>
      <vt:lpstr>pS105 Rab12</vt:lpstr>
      <vt:lpstr>RILPL1</vt:lpstr>
      <vt:lpstr>Sheet8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Francesca Tonelli (Staff)</cp:lastModifiedBy>
  <dcterms:created xsi:type="dcterms:W3CDTF">2023-03-20T13:19:11Z</dcterms:created>
  <dcterms:modified xsi:type="dcterms:W3CDTF">2023-03-30T21:28:03Z</dcterms:modified>
</cp:coreProperties>
</file>